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905" windowWidth="19230" windowHeight="1980"/>
  </bookViews>
  <sheets>
    <sheet name="準2級 サンプル問題" sheetId="7" r:id="rId1"/>
  </sheets>
  <calcPr calcId="145621"/>
</workbook>
</file>

<file path=xl/calcChain.xml><?xml version="1.0" encoding="utf-8"?>
<calcChain xmlns="http://schemas.openxmlformats.org/spreadsheetml/2006/main">
  <c r="R3" i="7" l="1"/>
  <c r="K12" i="7"/>
  <c r="J12" i="7"/>
  <c r="H12" i="7"/>
  <c r="F12" i="7"/>
  <c r="C12" i="7"/>
  <c r="L3" i="7"/>
  <c r="K3" i="7"/>
  <c r="J3" i="7"/>
  <c r="I3" i="7"/>
  <c r="H3" i="7"/>
  <c r="F3" i="7"/>
  <c r="B3" i="7"/>
  <c r="B4" i="7" l="1"/>
  <c r="B5" i="7"/>
  <c r="B6" i="7"/>
  <c r="B7" i="7"/>
  <c r="B8" i="7"/>
  <c r="B9" i="7"/>
  <c r="B10" i="7"/>
  <c r="R4" i="7" l="1"/>
  <c r="F4" i="7"/>
  <c r="G4" i="7" s="1"/>
  <c r="F5" i="7"/>
  <c r="F6" i="7"/>
  <c r="F7" i="7"/>
  <c r="F8" i="7"/>
  <c r="F10" i="7"/>
  <c r="F9" i="7"/>
  <c r="G9" i="7" s="1"/>
  <c r="G10" i="7" l="1"/>
  <c r="H10" i="7" s="1"/>
  <c r="G8" i="7"/>
  <c r="H8" i="7" s="1"/>
  <c r="G3" i="7"/>
  <c r="H7" i="7"/>
  <c r="G7" i="7"/>
  <c r="G6" i="7"/>
  <c r="H6" i="7" s="1"/>
  <c r="G5" i="7"/>
  <c r="H5" i="7" s="1"/>
  <c r="H9" i="7"/>
  <c r="I8" i="7" l="1"/>
  <c r="J8" i="7" s="1"/>
  <c r="K8" i="7" s="1"/>
  <c r="J5" i="7"/>
  <c r="K5" i="7" s="1"/>
  <c r="I5" i="7"/>
  <c r="I10" i="7"/>
  <c r="J10" i="7" s="1"/>
  <c r="K10" i="7" s="1"/>
  <c r="I7" i="7"/>
  <c r="J7" i="7" s="1"/>
  <c r="K7" i="7" s="1"/>
  <c r="J6" i="7"/>
  <c r="K6" i="7" s="1"/>
  <c r="I6" i="7"/>
  <c r="I9" i="7"/>
  <c r="J9" i="7" s="1"/>
  <c r="K9" i="7" s="1"/>
  <c r="H4" i="7"/>
  <c r="I4" i="7" l="1"/>
  <c r="J4" i="7" s="1"/>
  <c r="S4" i="7"/>
  <c r="S3" i="7"/>
  <c r="K4" i="7" l="1"/>
  <c r="L9" i="7" l="1"/>
  <c r="L10" i="7"/>
  <c r="L5" i="7"/>
  <c r="L6" i="7"/>
  <c r="L4" i="7"/>
  <c r="L8" i="7"/>
  <c r="L7" i="7"/>
  <c r="T4" i="7"/>
  <c r="T3" i="7"/>
</calcChain>
</file>

<file path=xl/sharedStrings.xml><?xml version="1.0" encoding="utf-8"?>
<sst xmlns="http://schemas.openxmlformats.org/spreadsheetml/2006/main" count="31" uniqueCount="26">
  <si>
    <t>割引額</t>
    <rPh sb="0" eb="3">
      <t>ワリビキガク</t>
    </rPh>
    <phoneticPr fontId="2"/>
  </si>
  <si>
    <t>順位</t>
    <rPh sb="0" eb="2">
      <t>ジュンイ</t>
    </rPh>
    <phoneticPr fontId="2"/>
  </si>
  <si>
    <t>合　計</t>
    <rPh sb="0" eb="1">
      <t>ア</t>
    </rPh>
    <rPh sb="2" eb="3">
      <t>ケイ</t>
    </rPh>
    <phoneticPr fontId="2"/>
  </si>
  <si>
    <t>ＣＯ</t>
    <phoneticPr fontId="2"/>
  </si>
  <si>
    <t>顧客名</t>
    <rPh sb="0" eb="2">
      <t>コキャク</t>
    </rPh>
    <rPh sb="2" eb="3">
      <t>メイ</t>
    </rPh>
    <phoneticPr fontId="2"/>
  </si>
  <si>
    <t>貸付金</t>
    <rPh sb="0" eb="2">
      <t>カシツケ</t>
    </rPh>
    <rPh sb="2" eb="3">
      <t>キン</t>
    </rPh>
    <phoneticPr fontId="2"/>
  </si>
  <si>
    <t>日数</t>
    <rPh sb="0" eb="2">
      <t>ニッスウ</t>
    </rPh>
    <phoneticPr fontId="2"/>
  </si>
  <si>
    <t>年利率</t>
    <rPh sb="0" eb="3">
      <t>ネンリリツ</t>
    </rPh>
    <phoneticPr fontId="2"/>
  </si>
  <si>
    <t>利息</t>
    <rPh sb="0" eb="2">
      <t>リソク</t>
    </rPh>
    <phoneticPr fontId="2"/>
  </si>
  <si>
    <t>返済額</t>
    <rPh sb="0" eb="2">
      <t>ヘンサイ</t>
    </rPh>
    <rPh sb="2" eb="3">
      <t>ガク</t>
    </rPh>
    <phoneticPr fontId="2"/>
  </si>
  <si>
    <t>平　均</t>
    <rPh sb="0" eb="1">
      <t>ヒラ</t>
    </rPh>
    <rPh sb="2" eb="3">
      <t>ヒトシ</t>
    </rPh>
    <phoneticPr fontId="2"/>
  </si>
  <si>
    <t>最　小</t>
    <rPh sb="0" eb="1">
      <t>サイ</t>
    </rPh>
    <rPh sb="2" eb="3">
      <t>ショウ</t>
    </rPh>
    <phoneticPr fontId="2"/>
  </si>
  <si>
    <t>貸　付　金　一　覧　表</t>
    <rPh sb="0" eb="1">
      <t>カシ</t>
    </rPh>
    <rPh sb="2" eb="3">
      <t>ツキ</t>
    </rPh>
    <rPh sb="4" eb="5">
      <t>キン</t>
    </rPh>
    <rPh sb="6" eb="7">
      <t>イチ</t>
    </rPh>
    <rPh sb="8" eb="9">
      <t>ラン</t>
    </rPh>
    <rPh sb="10" eb="11">
      <t>ヒョウ</t>
    </rPh>
    <phoneticPr fontId="2"/>
  </si>
  <si>
    <t>貸付日</t>
    <rPh sb="0" eb="2">
      <t>カシツケ</t>
    </rPh>
    <rPh sb="2" eb="3">
      <t>ヒ</t>
    </rPh>
    <phoneticPr fontId="2"/>
  </si>
  <si>
    <t>返済日</t>
    <rPh sb="0" eb="2">
      <t>ヘンサイ</t>
    </rPh>
    <rPh sb="2" eb="3">
      <t>ビ</t>
    </rPh>
    <phoneticPr fontId="2"/>
  </si>
  <si>
    <t>山本　リサ</t>
    <rPh sb="0" eb="2">
      <t>ヤマモト</t>
    </rPh>
    <phoneticPr fontId="2"/>
  </si>
  <si>
    <t>松　かおり</t>
    <rPh sb="0" eb="1">
      <t>マツ</t>
    </rPh>
    <phoneticPr fontId="2"/>
  </si>
  <si>
    <t>堺　由美子</t>
    <rPh sb="0" eb="1">
      <t>サカイ</t>
    </rPh>
    <rPh sb="2" eb="5">
      <t>ユミコ</t>
    </rPh>
    <phoneticPr fontId="2"/>
  </si>
  <si>
    <t>清水　英也</t>
    <rPh sb="0" eb="2">
      <t>シミズ</t>
    </rPh>
    <rPh sb="3" eb="5">
      <t>ヒデヤ</t>
    </rPh>
    <phoneticPr fontId="2"/>
  </si>
  <si>
    <t>望月　健一</t>
    <rPh sb="0" eb="2">
      <t>モチヅキ</t>
    </rPh>
    <rPh sb="3" eb="5">
      <t>ケンイチ</t>
    </rPh>
    <phoneticPr fontId="2"/>
  </si>
  <si>
    <t>矢口　加奈</t>
    <rPh sb="0" eb="2">
      <t>ヤグチ</t>
    </rPh>
    <phoneticPr fontId="2"/>
  </si>
  <si>
    <t>上川　和彦</t>
    <rPh sb="0" eb="2">
      <t>カミカワ</t>
    </rPh>
    <rPh sb="3" eb="5">
      <t>カズヒコ</t>
    </rPh>
    <phoneticPr fontId="2"/>
  </si>
  <si>
    <t>小野寺　純</t>
    <rPh sb="0" eb="3">
      <t>オノデラ</t>
    </rPh>
    <rPh sb="4" eb="5">
      <t>ジュン</t>
    </rPh>
    <phoneticPr fontId="2"/>
  </si>
  <si>
    <t>割引率</t>
    <rPh sb="0" eb="3">
      <t>ワリビキリツ</t>
    </rPh>
    <phoneticPr fontId="2"/>
  </si>
  <si>
    <t>＜顧客テーブル＞</t>
    <rPh sb="1" eb="3">
      <t>コキャク</t>
    </rPh>
    <phoneticPr fontId="2"/>
  </si>
  <si>
    <t>=VLOOKUP(A13,$N$4:$O$11,2,0)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</si>
</sst>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m&quot;月&quot;d&quot;日&quot;;@"/>
  </numFmts>
  <fonts count="4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176" fontId="0" fillId="0" borderId="5" xfId="2" applyNumberFormat="1" applyFont="1" applyBorder="1">
      <alignment vertical="center"/>
    </xf>
    <xf numFmtId="38" fontId="0" fillId="0" borderId="5" xfId="0" applyNumberFormat="1" applyBorder="1">
      <alignment vertical="center"/>
    </xf>
    <xf numFmtId="38" fontId="0" fillId="0" borderId="8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38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38" fontId="0" fillId="0" borderId="9" xfId="0" applyNumberFormat="1" applyBorder="1">
      <alignment vertical="center"/>
    </xf>
    <xf numFmtId="177" fontId="0" fillId="0" borderId="5" xfId="1" applyNumberFormat="1" applyFont="1" applyBorder="1">
      <alignment vertical="center"/>
    </xf>
    <xf numFmtId="38" fontId="0" fillId="0" borderId="6" xfId="1" applyFont="1" applyBorder="1">
      <alignment vertical="center"/>
    </xf>
    <xf numFmtId="9" fontId="0" fillId="0" borderId="5" xfId="2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>
      <alignment vertical="center"/>
    </xf>
    <xf numFmtId="38" fontId="0" fillId="0" borderId="0" xfId="0" applyNumberFormat="1" applyBorder="1">
      <alignment vertical="center"/>
    </xf>
    <xf numFmtId="0" fontId="0" fillId="0" borderId="11" xfId="0" quotePrefix="1" applyBorder="1">
      <alignment vertical="center"/>
    </xf>
    <xf numFmtId="0" fontId="0" fillId="0" borderId="10" xfId="0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/>
              <a:t>顧客別の返済額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'準2級 サンプル問題'!$K$2</c:f>
              <c:strCache>
                <c:ptCount val="1"/>
                <c:pt idx="0">
                  <c:v>返済額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'準2級 サンプル問題'!$B$3:$B$10</c:f>
              <c:strCache>
                <c:ptCount val="8"/>
                <c:pt idx="0">
                  <c:v>望月　健一</c:v>
                </c:pt>
                <c:pt idx="1">
                  <c:v>山本　リサ</c:v>
                </c:pt>
                <c:pt idx="2">
                  <c:v>小野寺　純</c:v>
                </c:pt>
                <c:pt idx="3">
                  <c:v>堺　由美子</c:v>
                </c:pt>
                <c:pt idx="4">
                  <c:v>清水　英也</c:v>
                </c:pt>
                <c:pt idx="5">
                  <c:v>松　かおり</c:v>
                </c:pt>
                <c:pt idx="6">
                  <c:v>上川　和彦</c:v>
                </c:pt>
                <c:pt idx="7">
                  <c:v>矢口　加奈</c:v>
                </c:pt>
              </c:strCache>
            </c:strRef>
          </c:cat>
          <c:val>
            <c:numRef>
              <c:f>'準2級 サンプル問題'!$K$3:$K$10</c:f>
              <c:numCache>
                <c:formatCode>#,##0_);[Red]\(#,##0\)</c:formatCode>
                <c:ptCount val="8"/>
                <c:pt idx="0">
                  <c:v>1574593</c:v>
                </c:pt>
                <c:pt idx="1">
                  <c:v>1292598</c:v>
                </c:pt>
                <c:pt idx="2">
                  <c:v>1883677</c:v>
                </c:pt>
                <c:pt idx="3">
                  <c:v>1419887</c:v>
                </c:pt>
                <c:pt idx="4">
                  <c:v>2553144</c:v>
                </c:pt>
                <c:pt idx="5">
                  <c:v>2408135</c:v>
                </c:pt>
                <c:pt idx="6">
                  <c:v>2658740</c:v>
                </c:pt>
                <c:pt idx="7">
                  <c:v>2191773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62816"/>
        <c:axId val="121807232"/>
      </c:barChart>
      <c:catAx>
        <c:axId val="34962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21807232"/>
        <c:crosses val="autoZero"/>
        <c:auto val="1"/>
        <c:lblAlgn val="ctr"/>
        <c:lblOffset val="100"/>
        <c:noMultiLvlLbl val="0"/>
      </c:catAx>
      <c:valAx>
        <c:axId val="121807232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4962816"/>
        <c:crosses val="autoZero"/>
        <c:crossBetween val="between"/>
        <c:majorUnit val="1000000"/>
      </c:valAx>
      <c:spPr>
        <a:ln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559951</xdr:colOff>
      <xdr:row>15</xdr:row>
      <xdr:rowOff>43361</xdr:rowOff>
    </xdr:from>
    <xdr:to>
      <xdr:col>11</xdr:col>
      <xdr:colOff>358589</xdr:colOff>
      <xdr:row>31</xdr:row>
      <xdr:rowOff>6529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zoomScale="85" zoomScaleNormal="85" workbookViewId="0">
      <selection activeCell="M17" sqref="M17"/>
    </sheetView>
  </sheetViews>
  <sheetFormatPr defaultRowHeight="13.5" x14ac:dyDescent="0.15"/>
  <cols>
    <col min="1" max="1" width="5.5" bestFit="1" customWidth="1"/>
    <col min="2" max="3" width="11.625" bestFit="1" customWidth="1"/>
    <col min="4" max="4" width="8.5" bestFit="1" customWidth="1"/>
    <col min="5" max="5" width="10.5" bestFit="1" customWidth="1"/>
    <col min="6" max="6" width="6.5" bestFit="1" customWidth="1"/>
    <col min="7" max="7" width="7.5" bestFit="1" customWidth="1"/>
    <col min="8" max="8" width="8.5" bestFit="1" customWidth="1"/>
    <col min="9" max="10" width="7.5" bestFit="1" customWidth="1"/>
    <col min="11" max="11" width="11.625" bestFit="1" customWidth="1"/>
    <col min="12" max="12" width="5.5" customWidth="1"/>
    <col min="13" max="13" width="12.125" customWidth="1"/>
    <col min="14" max="14" width="5.5" customWidth="1"/>
    <col min="15" max="15" width="11.625" customWidth="1"/>
    <col min="16" max="16" width="4.5" customWidth="1"/>
    <col min="17" max="17" width="7.5" bestFit="1" customWidth="1"/>
    <col min="18" max="18" width="10.5" bestFit="1" customWidth="1"/>
    <col min="19" max="19" width="7.5" bestFit="1" customWidth="1"/>
    <col min="20" max="20" width="10.5" bestFit="1" customWidth="1"/>
    <col min="21" max="21" width="4.625" customWidth="1"/>
  </cols>
  <sheetData>
    <row r="1" spans="1:20" ht="13.5" customHeight="1" thickBot="1" x14ac:dyDescent="0.2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20" ht="13.5" customHeight="1" x14ac:dyDescent="0.15">
      <c r="A2" s="1" t="s">
        <v>3</v>
      </c>
      <c r="B2" s="2" t="s">
        <v>4</v>
      </c>
      <c r="C2" s="2" t="s">
        <v>5</v>
      </c>
      <c r="D2" s="2" t="s">
        <v>13</v>
      </c>
      <c r="E2" s="2" t="s">
        <v>14</v>
      </c>
      <c r="F2" s="2" t="s">
        <v>6</v>
      </c>
      <c r="G2" s="2" t="s">
        <v>7</v>
      </c>
      <c r="H2" s="2" t="s">
        <v>8</v>
      </c>
      <c r="I2" s="2" t="s">
        <v>23</v>
      </c>
      <c r="J2" s="2" t="s">
        <v>0</v>
      </c>
      <c r="K2" s="2" t="s">
        <v>9</v>
      </c>
      <c r="L2" s="3" t="s">
        <v>1</v>
      </c>
      <c r="N2" s="23" t="s">
        <v>24</v>
      </c>
      <c r="Q2" s="11"/>
      <c r="R2" s="2" t="s">
        <v>5</v>
      </c>
      <c r="S2" s="2" t="s">
        <v>8</v>
      </c>
      <c r="T2" s="3" t="s">
        <v>9</v>
      </c>
    </row>
    <row r="3" spans="1:20" ht="13.5" customHeight="1" x14ac:dyDescent="0.15">
      <c r="A3" s="4">
        <v>106</v>
      </c>
      <c r="B3" s="5" t="str">
        <f>VLOOKUP(A3,$N$4:$O$11,2,0)</f>
        <v>望月　健一</v>
      </c>
      <c r="C3" s="6">
        <v>1520000</v>
      </c>
      <c r="D3" s="19">
        <v>42439</v>
      </c>
      <c r="E3" s="19">
        <v>42704</v>
      </c>
      <c r="F3" s="5">
        <f>E3-D3</f>
        <v>265</v>
      </c>
      <c r="G3" s="12">
        <f t="shared" ref="G3:G10" si="0">IF(F3&gt;=240,5.1%,IF(F3&gt;=120,4.4%,3.7%))</f>
        <v>5.0999999999999997E-2</v>
      </c>
      <c r="H3" s="6">
        <f>ROUNDUP(C3*G3*F3/365,0)</f>
        <v>56282</v>
      </c>
      <c r="I3" s="21">
        <f>IF(H3&gt;=40000,3%,2%)</f>
        <v>0.03</v>
      </c>
      <c r="J3" s="6">
        <f>ROUNDUP(H3*I3,0)</f>
        <v>1689</v>
      </c>
      <c r="K3" s="13">
        <f>C3+H3-J3</f>
        <v>1574593</v>
      </c>
      <c r="L3" s="20">
        <f>RANK(K3,$K$3:$K$10,0)</f>
        <v>6</v>
      </c>
      <c r="N3" s="22" t="s">
        <v>3</v>
      </c>
      <c r="O3" s="22" t="s">
        <v>4</v>
      </c>
      <c r="Q3" s="15" t="s">
        <v>10</v>
      </c>
      <c r="R3" s="13">
        <f>AVERAGE(C3:C10)</f>
        <v>1962500</v>
      </c>
      <c r="S3" s="13">
        <f>AVERAGE(H3:H10)</f>
        <v>36225.625</v>
      </c>
      <c r="T3" s="16">
        <f>AVERAGE(K3:K10)</f>
        <v>1997818.375</v>
      </c>
    </row>
    <row r="4" spans="1:20" ht="13.5" customHeight="1" thickBot="1" x14ac:dyDescent="0.2">
      <c r="A4" s="4">
        <v>104</v>
      </c>
      <c r="B4" s="5" t="str">
        <f t="shared" ref="B4:B10" si="1">VLOOKUP(A4,$N$4:$O$11,2,0)</f>
        <v>山本　リサ</v>
      </c>
      <c r="C4" s="6">
        <v>1260000</v>
      </c>
      <c r="D4" s="19">
        <v>42479</v>
      </c>
      <c r="E4" s="19">
        <v>42698</v>
      </c>
      <c r="F4" s="5">
        <f t="shared" ref="F4:F10" si="2">E4-D4</f>
        <v>219</v>
      </c>
      <c r="G4" s="12">
        <f t="shared" si="0"/>
        <v>4.4000000000000004E-2</v>
      </c>
      <c r="H4" s="6">
        <f t="shared" ref="H4:H10" si="3">ROUNDUP(C4*G4*F4/365,0)</f>
        <v>33264</v>
      </c>
      <c r="I4" s="21">
        <f t="shared" ref="I4:I10" si="4">IF(H4&gt;=40000,3%,2%)</f>
        <v>0.02</v>
      </c>
      <c r="J4" s="6">
        <f t="shared" ref="J4:J10" si="5">ROUNDUP(H4*I4,0)</f>
        <v>666</v>
      </c>
      <c r="K4" s="13">
        <f t="shared" ref="K4:K10" si="6">C4+H4-J4</f>
        <v>1292598</v>
      </c>
      <c r="L4" s="20">
        <f t="shared" ref="L4:L10" si="7">RANK(K4,$K$3:$K$10,0)</f>
        <v>8</v>
      </c>
      <c r="N4" s="5">
        <v>101</v>
      </c>
      <c r="O4" s="5" t="s">
        <v>17</v>
      </c>
      <c r="Q4" s="17" t="s">
        <v>11</v>
      </c>
      <c r="R4" s="14">
        <f>MIN(C3:C10)</f>
        <v>1260000</v>
      </c>
      <c r="S4" s="14">
        <f>MIN(H3:H10)</f>
        <v>22218</v>
      </c>
      <c r="T4" s="18">
        <f>MIN(K3:K10)</f>
        <v>1292598</v>
      </c>
    </row>
    <row r="5" spans="1:20" ht="13.5" customHeight="1" x14ac:dyDescent="0.15">
      <c r="A5" s="4">
        <v>103</v>
      </c>
      <c r="B5" s="5" t="str">
        <f t="shared" si="1"/>
        <v>小野寺　純</v>
      </c>
      <c r="C5" s="6">
        <v>1840000</v>
      </c>
      <c r="D5" s="19">
        <v>42475</v>
      </c>
      <c r="E5" s="19">
        <v>42678</v>
      </c>
      <c r="F5" s="5">
        <f t="shared" si="2"/>
        <v>203</v>
      </c>
      <c r="G5" s="12">
        <f t="shared" si="0"/>
        <v>4.4000000000000004E-2</v>
      </c>
      <c r="H5" s="6">
        <f t="shared" si="3"/>
        <v>45028</v>
      </c>
      <c r="I5" s="21">
        <f t="shared" si="4"/>
        <v>0.03</v>
      </c>
      <c r="J5" s="6">
        <f t="shared" si="5"/>
        <v>1351</v>
      </c>
      <c r="K5" s="13">
        <f t="shared" si="6"/>
        <v>1883677</v>
      </c>
      <c r="L5" s="20">
        <f t="shared" si="7"/>
        <v>5</v>
      </c>
      <c r="N5" s="5">
        <v>102</v>
      </c>
      <c r="O5" s="5" t="s">
        <v>20</v>
      </c>
    </row>
    <row r="6" spans="1:20" ht="13.5" customHeight="1" x14ac:dyDescent="0.15">
      <c r="A6" s="4">
        <v>101</v>
      </c>
      <c r="B6" s="5" t="str">
        <f t="shared" si="1"/>
        <v>堺　由美子</v>
      </c>
      <c r="C6" s="6">
        <v>1390000</v>
      </c>
      <c r="D6" s="19">
        <v>42510</v>
      </c>
      <c r="E6" s="19">
        <v>42692</v>
      </c>
      <c r="F6" s="5">
        <f t="shared" si="2"/>
        <v>182</v>
      </c>
      <c r="G6" s="12">
        <f t="shared" si="0"/>
        <v>4.4000000000000004E-2</v>
      </c>
      <c r="H6" s="6">
        <f t="shared" si="3"/>
        <v>30497</v>
      </c>
      <c r="I6" s="21">
        <f t="shared" si="4"/>
        <v>0.02</v>
      </c>
      <c r="J6" s="6">
        <f t="shared" si="5"/>
        <v>610</v>
      </c>
      <c r="K6" s="13">
        <f t="shared" si="6"/>
        <v>1419887</v>
      </c>
      <c r="L6" s="20">
        <f t="shared" si="7"/>
        <v>7</v>
      </c>
      <c r="N6" s="5">
        <v>103</v>
      </c>
      <c r="O6" s="5" t="s">
        <v>22</v>
      </c>
    </row>
    <row r="7" spans="1:20" ht="13.5" customHeight="1" x14ac:dyDescent="0.15">
      <c r="A7" s="4">
        <v>108</v>
      </c>
      <c r="B7" s="5" t="str">
        <f t="shared" si="1"/>
        <v>清水　英也</v>
      </c>
      <c r="C7" s="6">
        <v>2510000</v>
      </c>
      <c r="D7" s="19">
        <v>42534</v>
      </c>
      <c r="E7" s="19">
        <v>42681</v>
      </c>
      <c r="F7" s="5">
        <f t="shared" si="2"/>
        <v>147</v>
      </c>
      <c r="G7" s="12">
        <f t="shared" si="0"/>
        <v>4.4000000000000004E-2</v>
      </c>
      <c r="H7" s="6">
        <f t="shared" si="3"/>
        <v>44479</v>
      </c>
      <c r="I7" s="21">
        <f t="shared" si="4"/>
        <v>0.03</v>
      </c>
      <c r="J7" s="6">
        <f t="shared" si="5"/>
        <v>1335</v>
      </c>
      <c r="K7" s="13">
        <f t="shared" si="6"/>
        <v>2553144</v>
      </c>
      <c r="L7" s="20">
        <f t="shared" si="7"/>
        <v>2</v>
      </c>
      <c r="N7" s="5">
        <v>104</v>
      </c>
      <c r="O7" s="5" t="s">
        <v>15</v>
      </c>
    </row>
    <row r="8" spans="1:20" ht="13.5" customHeight="1" x14ac:dyDescent="0.15">
      <c r="A8" s="4">
        <v>105</v>
      </c>
      <c r="B8" s="5" t="str">
        <f t="shared" si="1"/>
        <v>松　かおり</v>
      </c>
      <c r="C8" s="6">
        <v>2380000</v>
      </c>
      <c r="D8" s="19">
        <v>42580</v>
      </c>
      <c r="E8" s="19">
        <v>42699</v>
      </c>
      <c r="F8" s="5">
        <f t="shared" si="2"/>
        <v>119</v>
      </c>
      <c r="G8" s="12">
        <f t="shared" si="0"/>
        <v>3.7000000000000005E-2</v>
      </c>
      <c r="H8" s="6">
        <f t="shared" si="3"/>
        <v>28710</v>
      </c>
      <c r="I8" s="21">
        <f t="shared" si="4"/>
        <v>0.02</v>
      </c>
      <c r="J8" s="6">
        <f t="shared" si="5"/>
        <v>575</v>
      </c>
      <c r="K8" s="13">
        <f t="shared" si="6"/>
        <v>2408135</v>
      </c>
      <c r="L8" s="20">
        <f t="shared" si="7"/>
        <v>3</v>
      </c>
      <c r="N8" s="5">
        <v>105</v>
      </c>
      <c r="O8" s="5" t="s">
        <v>16</v>
      </c>
    </row>
    <row r="9" spans="1:20" ht="13.5" customHeight="1" x14ac:dyDescent="0.15">
      <c r="A9" s="4">
        <v>107</v>
      </c>
      <c r="B9" s="5" t="str">
        <f t="shared" si="1"/>
        <v>上川　和彦</v>
      </c>
      <c r="C9" s="6">
        <v>2630000</v>
      </c>
      <c r="D9" s="19">
        <v>42579</v>
      </c>
      <c r="E9" s="19">
        <v>42689</v>
      </c>
      <c r="F9" s="5">
        <f t="shared" si="2"/>
        <v>110</v>
      </c>
      <c r="G9" s="12">
        <f t="shared" si="0"/>
        <v>3.7000000000000005E-2</v>
      </c>
      <c r="H9" s="6">
        <f t="shared" si="3"/>
        <v>29327</v>
      </c>
      <c r="I9" s="21">
        <f t="shared" si="4"/>
        <v>0.02</v>
      </c>
      <c r="J9" s="6">
        <f t="shared" si="5"/>
        <v>587</v>
      </c>
      <c r="K9" s="13">
        <f t="shared" si="6"/>
        <v>2658740</v>
      </c>
      <c r="L9" s="20">
        <f t="shared" si="7"/>
        <v>1</v>
      </c>
      <c r="N9" s="5">
        <v>106</v>
      </c>
      <c r="O9" s="5" t="s">
        <v>19</v>
      </c>
    </row>
    <row r="10" spans="1:20" ht="13.5" customHeight="1" x14ac:dyDescent="0.15">
      <c r="A10" s="4">
        <v>102</v>
      </c>
      <c r="B10" s="5" t="str">
        <f t="shared" si="1"/>
        <v>矢口　加奈</v>
      </c>
      <c r="C10" s="6">
        <v>2170000</v>
      </c>
      <c r="D10" s="19">
        <v>42601</v>
      </c>
      <c r="E10" s="19">
        <v>42702</v>
      </c>
      <c r="F10" s="5">
        <f t="shared" si="2"/>
        <v>101</v>
      </c>
      <c r="G10" s="12">
        <f t="shared" si="0"/>
        <v>3.7000000000000005E-2</v>
      </c>
      <c r="H10" s="6">
        <f t="shared" si="3"/>
        <v>22218</v>
      </c>
      <c r="I10" s="21">
        <f t="shared" si="4"/>
        <v>0.02</v>
      </c>
      <c r="J10" s="6">
        <f t="shared" si="5"/>
        <v>445</v>
      </c>
      <c r="K10" s="13">
        <f t="shared" si="6"/>
        <v>2191773</v>
      </c>
      <c r="L10" s="20">
        <f t="shared" si="7"/>
        <v>4</v>
      </c>
      <c r="N10" s="5">
        <v>107</v>
      </c>
      <c r="O10" s="5" t="s">
        <v>21</v>
      </c>
    </row>
    <row r="11" spans="1:20" ht="13.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7"/>
      <c r="N11" s="5">
        <v>108</v>
      </c>
      <c r="O11" s="5" t="s">
        <v>18</v>
      </c>
    </row>
    <row r="12" spans="1:20" ht="13.5" customHeight="1" thickBot="1" x14ac:dyDescent="0.2">
      <c r="A12" s="8"/>
      <c r="B12" s="9" t="s">
        <v>2</v>
      </c>
      <c r="C12" s="14">
        <f>SUM(C3:C10)</f>
        <v>15700000</v>
      </c>
      <c r="D12" s="14"/>
      <c r="E12" s="14"/>
      <c r="F12" s="14">
        <f>SUM(F3:F10)</f>
        <v>1346</v>
      </c>
      <c r="G12" s="14"/>
      <c r="H12" s="14">
        <f>SUM(H3:H10)</f>
        <v>289805</v>
      </c>
      <c r="I12" s="14"/>
      <c r="J12" s="14">
        <f>SUM(J3:J10)</f>
        <v>7258</v>
      </c>
      <c r="K12" s="14">
        <f>SUM(K3:K10)</f>
        <v>15982547</v>
      </c>
      <c r="L12" s="10"/>
    </row>
    <row r="13" spans="1:20" ht="13.5" customHeight="1" x14ac:dyDescent="0.15">
      <c r="A13" s="24"/>
      <c r="B13" s="26" t="s">
        <v>25</v>
      </c>
      <c r="C13" s="25"/>
      <c r="D13" s="25"/>
      <c r="E13" s="25"/>
      <c r="F13" s="25"/>
      <c r="G13" s="25"/>
      <c r="H13" s="25"/>
      <c r="I13" s="25"/>
      <c r="J13" s="25"/>
      <c r="K13" s="25"/>
      <c r="L13" s="24"/>
    </row>
    <row r="14" spans="1:20" ht="13.5" customHeight="1" x14ac:dyDescent="0.15"/>
    <row r="15" spans="1:20" ht="13.5" customHeight="1" x14ac:dyDescent="0.15"/>
    <row r="16" spans="1:2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</sheetData>
  <sortState ref="N3:O11">
    <sortCondition ref="N6"/>
  </sortState>
  <mergeCells count="1">
    <mergeCell ref="A1:L1"/>
  </mergeCells>
  <phoneticPr fontId="2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準2級 サンプル問題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2015-12-14T04:11:36Z</cp:lastPrinted>
  <dcterms:created xsi:type="dcterms:W3CDTF">2012-07-12T06:33:34Z</dcterms:created>
  <dcterms:modified xsi:type="dcterms:W3CDTF">2015-12-25T01:40:20Z</dcterms:modified>
</cp:coreProperties>
</file>