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5480" windowHeight="11580"/>
  </bookViews>
  <sheets>
    <sheet name="準1級 サンプル問題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3" i="1"/>
  <c r="V3" i="1" l="1"/>
  <c r="L6" i="1" l="1"/>
  <c r="L4" i="1"/>
  <c r="L7" i="1"/>
  <c r="L5" i="1"/>
  <c r="L11" i="1"/>
  <c r="L9" i="1"/>
  <c r="L8" i="1"/>
  <c r="L10" i="1"/>
  <c r="L3" i="1"/>
  <c r="F4" i="1" l="1"/>
  <c r="F5" i="1"/>
  <c r="F3" i="1"/>
  <c r="M5" i="1" l="1"/>
  <c r="M8" i="1"/>
  <c r="M3" i="1"/>
  <c r="M4" i="1"/>
  <c r="M11" i="1"/>
  <c r="M7" i="1"/>
  <c r="M9" i="1"/>
  <c r="M6" i="1"/>
  <c r="M10" i="1"/>
  <c r="O14" i="1"/>
  <c r="O13" i="1"/>
  <c r="D7" i="1"/>
  <c r="C7" i="1"/>
  <c r="G4" i="1" l="1"/>
  <c r="G5" i="1"/>
  <c r="G3" i="1"/>
  <c r="E7" i="1"/>
  <c r="N7" i="1" l="1"/>
  <c r="N4" i="1"/>
  <c r="P4" i="1" s="1"/>
  <c r="Q4" i="1" s="1"/>
  <c r="N11" i="1"/>
  <c r="P11" i="1" s="1"/>
  <c r="Q11" i="1" s="1"/>
  <c r="N5" i="1"/>
  <c r="N3" i="1"/>
  <c r="N8" i="1"/>
  <c r="P8" i="1" s="1"/>
  <c r="Q8" i="1" s="1"/>
  <c r="N6" i="1"/>
  <c r="N9" i="1"/>
  <c r="P9" i="1" s="1"/>
  <c r="Q9" i="1" s="1"/>
  <c r="N10" i="1"/>
  <c r="P10" i="1" s="1"/>
  <c r="Q10" i="1" s="1"/>
  <c r="P5" i="1" l="1"/>
  <c r="Q5" i="1" s="1"/>
  <c r="R5" i="1" s="1"/>
  <c r="P6" i="1"/>
  <c r="Q6" i="1" s="1"/>
  <c r="R6" i="1" s="1"/>
  <c r="P3" i="1"/>
  <c r="Q3" i="1" s="1"/>
  <c r="P7" i="1"/>
  <c r="Q7" i="1" s="1"/>
  <c r="R7" i="1" s="1"/>
  <c r="R11" i="1"/>
  <c r="R4" i="1"/>
  <c r="R8" i="1"/>
  <c r="R9" i="1"/>
  <c r="R10" i="1"/>
  <c r="R3" i="1" l="1"/>
  <c r="R13" i="1" s="1"/>
  <c r="Q14" i="1"/>
  <c r="S11" i="1" s="1"/>
  <c r="Q13" i="1"/>
  <c r="V2" i="1" l="1"/>
  <c r="S5" i="1"/>
  <c r="R14" i="1"/>
  <c r="S6" i="1"/>
  <c r="S8" i="1"/>
  <c r="S9" i="1"/>
  <c r="S7" i="1"/>
  <c r="S10" i="1"/>
  <c r="S3" i="1"/>
  <c r="S4" i="1"/>
</calcChain>
</file>

<file path=xl/sharedStrings.xml><?xml version="1.0" encoding="utf-8"?>
<sst xmlns="http://schemas.openxmlformats.org/spreadsheetml/2006/main" count="41" uniqueCount="37">
  <si>
    <t>商ＣＯ</t>
  </si>
  <si>
    <t>商品名</t>
  </si>
  <si>
    <t>仕入数</t>
  </si>
  <si>
    <t>仕入額</t>
  </si>
  <si>
    <t>増量数</t>
  </si>
  <si>
    <t>原価</t>
  </si>
  <si>
    <t>定価</t>
  </si>
  <si>
    <t>Ａ商品</t>
  </si>
  <si>
    <t>Ｂ商品</t>
  </si>
  <si>
    <t>Ｃ商品</t>
  </si>
  <si>
    <t>合　計</t>
    <rPh sb="0" eb="1">
      <t>ア</t>
    </rPh>
    <rPh sb="2" eb="3">
      <t>ケイ</t>
    </rPh>
    <phoneticPr fontId="3"/>
  </si>
  <si>
    <t>販　売　先　別　売　上　一　覧　表</t>
  </si>
  <si>
    <t>販ＣＯ</t>
  </si>
  <si>
    <t>販売先名</t>
  </si>
  <si>
    <t>売上数</t>
  </si>
  <si>
    <t>売価</t>
  </si>
  <si>
    <t>売上額</t>
  </si>
  <si>
    <t>評価</t>
  </si>
  <si>
    <t>東西総業</t>
  </si>
  <si>
    <t>ＨＡＫ物産</t>
  </si>
  <si>
    <t>さわやか堂</t>
  </si>
  <si>
    <t>スバル商店</t>
  </si>
  <si>
    <t>ヒガシ商事</t>
  </si>
  <si>
    <t>豊田ストア</t>
  </si>
  <si>
    <t>長谷川商店</t>
  </si>
  <si>
    <t>丸山商事</t>
  </si>
  <si>
    <t>松永商会</t>
  </si>
  <si>
    <t>平　均</t>
    <rPh sb="0" eb="1">
      <t>ヘイ</t>
    </rPh>
    <rPh sb="2" eb="3">
      <t>ヒトシ</t>
    </rPh>
    <phoneticPr fontId="3"/>
  </si>
  <si>
    <t>原価</t>
    <rPh sb="0" eb="2">
      <t>ゲンカ</t>
    </rPh>
    <phoneticPr fontId="2"/>
  </si>
  <si>
    <t>商　品　別　仕　入　一　覧　表</t>
    <phoneticPr fontId="2"/>
  </si>
  <si>
    <t>商品名</t>
    <rPh sb="0" eb="3">
      <t>ショウヒンメイ</t>
    </rPh>
    <phoneticPr fontId="2"/>
  </si>
  <si>
    <t>&lt;&gt;Ａ商品</t>
    <rPh sb="3" eb="5">
      <t>ショウヒン</t>
    </rPh>
    <phoneticPr fontId="2"/>
  </si>
  <si>
    <t>商品名がＡ商品以外の利益額の合計</t>
    <rPh sb="0" eb="3">
      <t>ショウヒンメイ</t>
    </rPh>
    <rPh sb="5" eb="7">
      <t>ショウヒン</t>
    </rPh>
    <rPh sb="7" eb="9">
      <t>イガイ</t>
    </rPh>
    <rPh sb="10" eb="13">
      <t>リエキガク</t>
    </rPh>
    <rPh sb="14" eb="16">
      <t>ゴウケイ</t>
    </rPh>
    <phoneticPr fontId="2"/>
  </si>
  <si>
    <t>売上数</t>
    <rPh sb="0" eb="2">
      <t>ウリアゲ</t>
    </rPh>
    <rPh sb="2" eb="3">
      <t>スウ</t>
    </rPh>
    <phoneticPr fontId="2"/>
  </si>
  <si>
    <t>&gt;=300</t>
    <phoneticPr fontId="2"/>
  </si>
  <si>
    <t>利益額</t>
    <phoneticPr fontId="2"/>
  </si>
  <si>
    <t>売上数が300以上の件数</t>
    <rPh sb="0" eb="2">
      <t>ウリアゲ</t>
    </rPh>
    <rPh sb="2" eb="3">
      <t>カズ</t>
    </rPh>
    <rPh sb="7" eb="9">
      <t>イジョウ</t>
    </rPh>
    <rPh sb="10" eb="1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</si>
</sst>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6" xfId="1" applyFont="1" applyBorder="1">
      <alignment vertical="center"/>
    </xf>
    <xf numFmtId="38" fontId="0" fillId="0" borderId="8" xfId="1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38" fontId="0" fillId="0" borderId="4" xfId="1" applyFont="1" applyBorder="1" applyAlignment="1">
      <alignment vertical="center"/>
    </xf>
    <xf numFmtId="38" fontId="1" fillId="0" borderId="0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9" xfId="1" applyFont="1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8" fontId="0" fillId="0" borderId="0" xfId="1" quotePrefix="1" applyFont="1" applyBorder="1">
      <alignment vertical="center"/>
    </xf>
    <xf numFmtId="0" fontId="0" fillId="0" borderId="0" xfId="0" quotePrefix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altLang="en-US" sz="1100" b="0"/>
              <a:t>販売先別の利益額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'準1級 サンプル問題'!$R$2</c:f>
              <c:strCache>
                <c:ptCount val="1"/>
                <c:pt idx="0">
                  <c:v>利益額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'準1級 サンプル問題'!$J$3:$J$11</c:f>
              <c:strCache>
                <c:ptCount val="9"/>
                <c:pt idx="0">
                  <c:v>東西総業</c:v>
                </c:pt>
                <c:pt idx="1">
                  <c:v>さわやか堂</c:v>
                </c:pt>
                <c:pt idx="2">
                  <c:v>ヒガシ商事</c:v>
                </c:pt>
                <c:pt idx="3">
                  <c:v>ＨＡＫ物産</c:v>
                </c:pt>
                <c:pt idx="4">
                  <c:v>スバル商店</c:v>
                </c:pt>
                <c:pt idx="5">
                  <c:v>丸山商事</c:v>
                </c:pt>
                <c:pt idx="6">
                  <c:v>長谷川商店</c:v>
                </c:pt>
                <c:pt idx="7">
                  <c:v>松永商会</c:v>
                </c:pt>
                <c:pt idx="8">
                  <c:v>豊田ストア</c:v>
                </c:pt>
              </c:strCache>
            </c:strRef>
          </c:cat>
          <c:val>
            <c:numRef>
              <c:f>'準1級 サンプル問題'!$R$3:$R$11</c:f>
              <c:numCache>
                <c:formatCode>#,##0_);[Red]\(#,##0\)</c:formatCode>
                <c:ptCount val="9"/>
                <c:pt idx="0">
                  <c:v>95500</c:v>
                </c:pt>
                <c:pt idx="1">
                  <c:v>84816</c:v>
                </c:pt>
                <c:pt idx="2">
                  <c:v>82000</c:v>
                </c:pt>
                <c:pt idx="3">
                  <c:v>72345</c:v>
                </c:pt>
                <c:pt idx="4">
                  <c:v>69012</c:v>
                </c:pt>
                <c:pt idx="5">
                  <c:v>68552</c:v>
                </c:pt>
                <c:pt idx="6">
                  <c:v>63375</c:v>
                </c:pt>
                <c:pt idx="7">
                  <c:v>60840</c:v>
                </c:pt>
                <c:pt idx="8">
                  <c:v>59706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338240"/>
        <c:axId val="136254592"/>
      </c:barChart>
      <c:catAx>
        <c:axId val="115338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6254592"/>
        <c:crosses val="autoZero"/>
        <c:auto val="1"/>
        <c:lblAlgn val="ctr"/>
        <c:lblOffset val="100"/>
        <c:noMultiLvlLbl val="0"/>
      </c:catAx>
      <c:valAx>
        <c:axId val="136254592"/>
        <c:scaling>
          <c:orientation val="minMax"/>
        </c:scaling>
        <c:delete val="0"/>
        <c:axPos val="b"/>
        <c:majorGridlines/>
        <c:numFmt formatCode="#,##0_);[Red]\(#,##0\)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15338240"/>
        <c:crosses val="autoZero"/>
        <c:crossBetween val="between"/>
      </c:valAx>
      <c:spPr>
        <a:ln>
          <a:solidFill>
            <a:sysClr val="window" lastClr="FFFFFF">
              <a:lumMod val="65000"/>
            </a:sysClr>
          </a:solidFill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49304</xdr:colOff>
      <xdr:row>16</xdr:row>
      <xdr:rowOff>87963</xdr:rowOff>
    </xdr:from>
    <xdr:to>
      <xdr:col>19</xdr:col>
      <xdr:colOff>605117</xdr:colOff>
      <xdr:row>32</xdr:row>
      <xdr:rowOff>22411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abSelected="1" zoomScale="85" zoomScaleNormal="85" workbookViewId="0">
      <pane xSplit="18750" topLeftCell="U1"/>
      <selection sqref="A1:G1"/>
      <selection pane="topRight" activeCell="U1" sqref="U1"/>
    </sheetView>
  </sheetViews>
  <sheetFormatPr defaultRowHeight="13.5" x14ac:dyDescent="0.15"/>
  <cols>
    <col min="1" max="1" width="7.5" customWidth="1"/>
    <col min="2" max="2" width="7.5" bestFit="1" customWidth="1"/>
    <col min="3" max="3" width="7.5" customWidth="1"/>
    <col min="4" max="4" width="10.5" customWidth="1"/>
    <col min="5" max="5" width="7.5" customWidth="1"/>
    <col min="6" max="6" width="6.5" customWidth="1"/>
    <col min="7" max="7" width="6.5" bestFit="1" customWidth="1"/>
    <col min="8" max="8" width="6.5" customWidth="1"/>
    <col min="9" max="9" width="7.5" bestFit="1" customWidth="1"/>
    <col min="10" max="10" width="11.625" bestFit="1" customWidth="1"/>
    <col min="11" max="12" width="7.5" bestFit="1" customWidth="1"/>
    <col min="13" max="14" width="6.5" bestFit="1" customWidth="1"/>
    <col min="15" max="15" width="7.5" bestFit="1" customWidth="1"/>
    <col min="16" max="16" width="6.5" bestFit="1" customWidth="1"/>
    <col min="17" max="17" width="10.5" bestFit="1" customWidth="1"/>
    <col min="18" max="18" width="8.5" bestFit="1" customWidth="1"/>
    <col min="19" max="19" width="5.5" bestFit="1" customWidth="1"/>
    <col min="21" max="21" width="36.125" bestFit="1" customWidth="1"/>
    <col min="22" max="22" width="9.5" bestFit="1" customWidth="1"/>
    <col min="23" max="23" width="7.375" customWidth="1"/>
    <col min="25" max="25" width="9" customWidth="1"/>
  </cols>
  <sheetData>
    <row r="1" spans="1:26" ht="14.25" thickBot="1" x14ac:dyDescent="0.2">
      <c r="A1" s="35" t="s">
        <v>29</v>
      </c>
      <c r="B1" s="35"/>
      <c r="C1" s="35"/>
      <c r="D1" s="35"/>
      <c r="E1" s="35"/>
      <c r="F1" s="35"/>
      <c r="G1" s="35"/>
      <c r="I1" s="35" t="s">
        <v>11</v>
      </c>
      <c r="J1" s="35"/>
      <c r="K1" s="35"/>
      <c r="L1" s="35"/>
      <c r="M1" s="35"/>
      <c r="N1" s="35"/>
      <c r="O1" s="35"/>
      <c r="P1" s="35"/>
      <c r="Q1" s="35"/>
      <c r="R1" s="35"/>
      <c r="S1" s="35"/>
      <c r="U1" s="16"/>
      <c r="V1" s="16"/>
      <c r="W1" s="16"/>
      <c r="X1" s="16"/>
      <c r="Y1" s="18"/>
      <c r="Z1" s="17"/>
    </row>
    <row r="2" spans="1:26" x14ac:dyDescent="0.1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I2" s="4" t="s">
        <v>12</v>
      </c>
      <c r="J2" s="5" t="s">
        <v>13</v>
      </c>
      <c r="K2" s="5" t="s">
        <v>0</v>
      </c>
      <c r="L2" s="5" t="s">
        <v>1</v>
      </c>
      <c r="M2" s="5" t="s">
        <v>28</v>
      </c>
      <c r="N2" s="5" t="s">
        <v>6</v>
      </c>
      <c r="O2" s="5" t="s">
        <v>14</v>
      </c>
      <c r="P2" s="5" t="s">
        <v>15</v>
      </c>
      <c r="Q2" s="5" t="s">
        <v>16</v>
      </c>
      <c r="R2" s="5" t="s">
        <v>35</v>
      </c>
      <c r="S2" s="6" t="s">
        <v>17</v>
      </c>
      <c r="U2" s="20" t="s">
        <v>32</v>
      </c>
      <c r="V2" s="21">
        <f>DSUM($I$2:$S$11,10,V5:V6)</f>
        <v>459586</v>
      </c>
      <c r="W2" s="34"/>
      <c r="X2" s="19"/>
    </row>
    <row r="3" spans="1:26" ht="14.25" thickBot="1" x14ac:dyDescent="0.2">
      <c r="A3" s="7">
        <v>11</v>
      </c>
      <c r="B3" s="3" t="s">
        <v>7</v>
      </c>
      <c r="C3" s="2">
        <v>1281</v>
      </c>
      <c r="D3" s="12">
        <v>1506758</v>
      </c>
      <c r="E3" s="3">
        <f>ROUNDUP(IF(D3&gt;=1500000,C3*4.9%,C3*4.2%),-1)</f>
        <v>70</v>
      </c>
      <c r="F3" s="2">
        <f>ROUNDDOWN(D3/(C3+E3),0)</f>
        <v>1115</v>
      </c>
      <c r="G3" s="13">
        <f>ROUNDUP(F3*1.35,0)</f>
        <v>1506</v>
      </c>
      <c r="I3" s="7">
        <v>106</v>
      </c>
      <c r="J3" s="3" t="s">
        <v>18</v>
      </c>
      <c r="K3" s="3">
        <v>13</v>
      </c>
      <c r="L3" s="3" t="str">
        <f t="shared" ref="L3:L11" si="0">VLOOKUP(K3,$A$3:$G$5,2,0)</f>
        <v>Ｃ商品</v>
      </c>
      <c r="M3" s="2">
        <f t="shared" ref="M3:M11" si="1">VLOOKUP(K3,$A$3:$G$5,6,0)</f>
        <v>1436</v>
      </c>
      <c r="N3" s="2">
        <f t="shared" ref="N3:N11" si="2">VLOOKUP(K3,$A$3:$G$5,7,0)</f>
        <v>1939</v>
      </c>
      <c r="O3" s="3">
        <v>382</v>
      </c>
      <c r="P3" s="2">
        <f t="shared" ref="P3:P11" si="3">ROUNDDOWN(IF(O3&gt;=300,N3*0.87,N3*0.91),0)</f>
        <v>1686</v>
      </c>
      <c r="Q3" s="2">
        <f t="shared" ref="Q3:Q11" si="4">P3*O3</f>
        <v>644052</v>
      </c>
      <c r="R3" s="2">
        <f t="shared" ref="R3:R11" si="5">Q3-M3*O3</f>
        <v>95500</v>
      </c>
      <c r="S3" s="8" t="str">
        <f t="shared" ref="S3:S11" si="6">IF(AND(O3&gt;=250,Q3&lt;$Q$14),"調査","維持")</f>
        <v>維持</v>
      </c>
      <c r="U3" s="23" t="s">
        <v>36</v>
      </c>
      <c r="V3" s="24">
        <f>DCOUNT($I$2:$S$11,7,V7:V8)</f>
        <v>6</v>
      </c>
      <c r="W3" s="22"/>
      <c r="X3" s="22"/>
    </row>
    <row r="4" spans="1:26" ht="14.25" thickBot="1" x14ac:dyDescent="0.2">
      <c r="A4" s="7">
        <v>12</v>
      </c>
      <c r="B4" s="3" t="s">
        <v>8</v>
      </c>
      <c r="C4" s="2">
        <v>1102</v>
      </c>
      <c r="D4" s="12">
        <v>1225141</v>
      </c>
      <c r="E4" s="3">
        <f t="shared" ref="E4:E5" si="7">ROUNDUP(IF(D4&gt;=1500000,C4*4.9%,C4*4.2%),-1)</f>
        <v>50</v>
      </c>
      <c r="F4" s="2">
        <f t="shared" ref="F4:F5" si="8">ROUNDDOWN(D4/(C4+E4),0)</f>
        <v>1063</v>
      </c>
      <c r="G4" s="13">
        <f t="shared" ref="G4:G5" si="9">ROUNDUP(F4*1.35,0)</f>
        <v>1436</v>
      </c>
      <c r="I4" s="7">
        <v>105</v>
      </c>
      <c r="J4" s="3" t="s">
        <v>20</v>
      </c>
      <c r="K4" s="3">
        <v>12</v>
      </c>
      <c r="L4" s="3" t="str">
        <f t="shared" si="0"/>
        <v>Ｂ商品</v>
      </c>
      <c r="M4" s="2">
        <f t="shared" si="1"/>
        <v>1063</v>
      </c>
      <c r="N4" s="2">
        <f t="shared" si="2"/>
        <v>1436</v>
      </c>
      <c r="O4" s="3">
        <v>456</v>
      </c>
      <c r="P4" s="2">
        <f t="shared" si="3"/>
        <v>1249</v>
      </c>
      <c r="Q4" s="2">
        <f t="shared" si="4"/>
        <v>569544</v>
      </c>
      <c r="R4" s="2">
        <f t="shared" si="5"/>
        <v>84816</v>
      </c>
      <c r="S4" s="8" t="str">
        <f t="shared" si="6"/>
        <v>維持</v>
      </c>
      <c r="U4" s="25"/>
      <c r="V4" s="26"/>
      <c r="W4" s="22"/>
      <c r="X4" s="22"/>
    </row>
    <row r="5" spans="1:26" x14ac:dyDescent="0.15">
      <c r="A5" s="7">
        <v>13</v>
      </c>
      <c r="B5" s="3" t="s">
        <v>9</v>
      </c>
      <c r="C5" s="2">
        <v>1039</v>
      </c>
      <c r="D5" s="12">
        <v>1578312</v>
      </c>
      <c r="E5" s="3">
        <f t="shared" si="7"/>
        <v>60</v>
      </c>
      <c r="F5" s="2">
        <f t="shared" si="8"/>
        <v>1436</v>
      </c>
      <c r="G5" s="13">
        <f t="shared" si="9"/>
        <v>1939</v>
      </c>
      <c r="I5" s="7">
        <v>109</v>
      </c>
      <c r="J5" s="3" t="s">
        <v>22</v>
      </c>
      <c r="K5" s="3">
        <v>13</v>
      </c>
      <c r="L5" s="3" t="str">
        <f t="shared" si="0"/>
        <v>Ｃ商品</v>
      </c>
      <c r="M5" s="2">
        <f t="shared" si="1"/>
        <v>1436</v>
      </c>
      <c r="N5" s="2">
        <f t="shared" si="2"/>
        <v>1939</v>
      </c>
      <c r="O5" s="3">
        <v>250</v>
      </c>
      <c r="P5" s="2">
        <f t="shared" si="3"/>
        <v>1764</v>
      </c>
      <c r="Q5" s="2">
        <f t="shared" si="4"/>
        <v>441000</v>
      </c>
      <c r="R5" s="2">
        <f t="shared" si="5"/>
        <v>82000</v>
      </c>
      <c r="S5" s="8" t="str">
        <f t="shared" si="6"/>
        <v>調査</v>
      </c>
      <c r="U5" s="25"/>
      <c r="V5" s="27" t="s">
        <v>30</v>
      </c>
      <c r="W5" s="22"/>
      <c r="X5" s="22"/>
    </row>
    <row r="6" spans="1:26" ht="14.25" thickBot="1" x14ac:dyDescent="0.2">
      <c r="A6" s="7"/>
      <c r="B6" s="3"/>
      <c r="C6" s="3"/>
      <c r="D6" s="3"/>
      <c r="E6" s="3"/>
      <c r="F6" s="3"/>
      <c r="G6" s="8"/>
      <c r="I6" s="7">
        <v>104</v>
      </c>
      <c r="J6" s="3" t="s">
        <v>19</v>
      </c>
      <c r="K6" s="3">
        <v>11</v>
      </c>
      <c r="L6" s="3" t="str">
        <f t="shared" si="0"/>
        <v>Ａ商品</v>
      </c>
      <c r="M6" s="2">
        <f t="shared" si="1"/>
        <v>1115</v>
      </c>
      <c r="N6" s="2">
        <f t="shared" si="2"/>
        <v>1506</v>
      </c>
      <c r="O6" s="3">
        <v>371</v>
      </c>
      <c r="P6" s="2">
        <f t="shared" si="3"/>
        <v>1310</v>
      </c>
      <c r="Q6" s="2">
        <f t="shared" si="4"/>
        <v>486010</v>
      </c>
      <c r="R6" s="2">
        <f t="shared" si="5"/>
        <v>72345</v>
      </c>
      <c r="S6" s="8" t="str">
        <f t="shared" si="6"/>
        <v>維持</v>
      </c>
      <c r="U6" s="25"/>
      <c r="V6" s="29" t="s">
        <v>31</v>
      </c>
      <c r="W6" s="22"/>
      <c r="X6" s="22"/>
    </row>
    <row r="7" spans="1:26" ht="14.25" thickBot="1" x14ac:dyDescent="0.2">
      <c r="A7" s="9"/>
      <c r="B7" s="10" t="s">
        <v>10</v>
      </c>
      <c r="C7" s="14">
        <f>SUM(C3:C5)</f>
        <v>3422</v>
      </c>
      <c r="D7" s="14">
        <f>SUM(D3:D5)</f>
        <v>4310211</v>
      </c>
      <c r="E7" s="14">
        <f>SUM(E3:E5)</f>
        <v>180</v>
      </c>
      <c r="F7" s="15"/>
      <c r="G7" s="11"/>
      <c r="I7" s="7">
        <v>102</v>
      </c>
      <c r="J7" s="3" t="s">
        <v>21</v>
      </c>
      <c r="K7" s="3">
        <v>12</v>
      </c>
      <c r="L7" s="3" t="str">
        <f t="shared" si="0"/>
        <v>Ｂ商品</v>
      </c>
      <c r="M7" s="2">
        <f t="shared" si="1"/>
        <v>1063</v>
      </c>
      <c r="N7" s="2">
        <f t="shared" si="2"/>
        <v>1436</v>
      </c>
      <c r="O7" s="3">
        <v>284</v>
      </c>
      <c r="P7" s="2">
        <f t="shared" si="3"/>
        <v>1306</v>
      </c>
      <c r="Q7" s="2">
        <f t="shared" si="4"/>
        <v>370904</v>
      </c>
      <c r="R7" s="2">
        <f t="shared" si="5"/>
        <v>69012</v>
      </c>
      <c r="S7" s="8" t="str">
        <f t="shared" si="6"/>
        <v>調査</v>
      </c>
      <c r="U7" s="25"/>
      <c r="V7" s="31" t="s">
        <v>33</v>
      </c>
      <c r="W7" s="34"/>
      <c r="X7" s="30"/>
    </row>
    <row r="8" spans="1:26" ht="14.25" thickBot="1" x14ac:dyDescent="0.2">
      <c r="I8" s="7">
        <v>103</v>
      </c>
      <c r="J8" s="3" t="s">
        <v>25</v>
      </c>
      <c r="K8" s="3">
        <v>13</v>
      </c>
      <c r="L8" s="3" t="str">
        <f t="shared" si="0"/>
        <v>Ｃ商品</v>
      </c>
      <c r="M8" s="2">
        <f t="shared" si="1"/>
        <v>1436</v>
      </c>
      <c r="N8" s="2">
        <f t="shared" si="2"/>
        <v>1939</v>
      </c>
      <c r="O8" s="3">
        <v>209</v>
      </c>
      <c r="P8" s="2">
        <f t="shared" si="3"/>
        <v>1764</v>
      </c>
      <c r="Q8" s="2">
        <f t="shared" si="4"/>
        <v>368676</v>
      </c>
      <c r="R8" s="2">
        <f t="shared" si="5"/>
        <v>68552</v>
      </c>
      <c r="S8" s="8" t="str">
        <f t="shared" si="6"/>
        <v>維持</v>
      </c>
      <c r="U8" s="25"/>
      <c r="V8" s="29" t="s">
        <v>34</v>
      </c>
      <c r="W8" s="17"/>
      <c r="X8" s="28"/>
    </row>
    <row r="9" spans="1:26" x14ac:dyDescent="0.15">
      <c r="I9" s="7">
        <v>107</v>
      </c>
      <c r="J9" s="3" t="s">
        <v>24</v>
      </c>
      <c r="K9" s="3">
        <v>11</v>
      </c>
      <c r="L9" s="3" t="str">
        <f t="shared" si="0"/>
        <v>Ａ商品</v>
      </c>
      <c r="M9" s="2">
        <f t="shared" si="1"/>
        <v>1115</v>
      </c>
      <c r="N9" s="2">
        <f t="shared" si="2"/>
        <v>1506</v>
      </c>
      <c r="O9" s="3">
        <v>325</v>
      </c>
      <c r="P9" s="2">
        <f t="shared" si="3"/>
        <v>1310</v>
      </c>
      <c r="Q9" s="2">
        <f t="shared" si="4"/>
        <v>425750</v>
      </c>
      <c r="R9" s="2">
        <f t="shared" si="5"/>
        <v>63375</v>
      </c>
      <c r="S9" s="8" t="str">
        <f t="shared" si="6"/>
        <v>調査</v>
      </c>
    </row>
    <row r="10" spans="1:26" x14ac:dyDescent="0.15">
      <c r="I10" s="7">
        <v>101</v>
      </c>
      <c r="J10" s="3" t="s">
        <v>26</v>
      </c>
      <c r="K10" s="3">
        <v>11</v>
      </c>
      <c r="L10" s="3" t="str">
        <f t="shared" si="0"/>
        <v>Ａ商品</v>
      </c>
      <c r="M10" s="2">
        <f t="shared" si="1"/>
        <v>1115</v>
      </c>
      <c r="N10" s="2">
        <f t="shared" si="2"/>
        <v>1506</v>
      </c>
      <c r="O10" s="3">
        <v>312</v>
      </c>
      <c r="P10" s="2">
        <f t="shared" si="3"/>
        <v>1310</v>
      </c>
      <c r="Q10" s="2">
        <f t="shared" si="4"/>
        <v>408720</v>
      </c>
      <c r="R10" s="2">
        <f t="shared" si="5"/>
        <v>60840</v>
      </c>
      <c r="S10" s="8" t="str">
        <f t="shared" si="6"/>
        <v>調査</v>
      </c>
    </row>
    <row r="11" spans="1:26" x14ac:dyDescent="0.15">
      <c r="I11" s="7">
        <v>108</v>
      </c>
      <c r="J11" s="3" t="s">
        <v>23</v>
      </c>
      <c r="K11" s="3">
        <v>12</v>
      </c>
      <c r="L11" s="3" t="str">
        <f t="shared" si="0"/>
        <v>Ｂ商品</v>
      </c>
      <c r="M11" s="2">
        <f t="shared" si="1"/>
        <v>1063</v>
      </c>
      <c r="N11" s="2">
        <f t="shared" si="2"/>
        <v>1436</v>
      </c>
      <c r="O11" s="3">
        <v>321</v>
      </c>
      <c r="P11" s="2">
        <f t="shared" si="3"/>
        <v>1249</v>
      </c>
      <c r="Q11" s="2">
        <f t="shared" si="4"/>
        <v>400929</v>
      </c>
      <c r="R11" s="2">
        <f t="shared" si="5"/>
        <v>59706</v>
      </c>
      <c r="S11" s="8" t="str">
        <f t="shared" si="6"/>
        <v>調査</v>
      </c>
    </row>
    <row r="12" spans="1:26" x14ac:dyDescent="0.15">
      <c r="I12" s="7"/>
      <c r="J12" s="3"/>
      <c r="K12" s="3"/>
      <c r="L12" s="3"/>
      <c r="M12" s="3"/>
      <c r="N12" s="3"/>
      <c r="O12" s="3"/>
      <c r="P12" s="3"/>
      <c r="Q12" s="3"/>
      <c r="R12" s="3"/>
      <c r="S12" s="8"/>
    </row>
    <row r="13" spans="1:26" x14ac:dyDescent="0.15">
      <c r="I13" s="7"/>
      <c r="J13" s="1" t="s">
        <v>10</v>
      </c>
      <c r="K13" s="3"/>
      <c r="L13" s="3"/>
      <c r="M13" s="3"/>
      <c r="N13" s="3"/>
      <c r="O13" s="2">
        <f>SUM(O3:O11)</f>
        <v>2910</v>
      </c>
      <c r="P13" s="2"/>
      <c r="Q13" s="2">
        <f t="shared" ref="Q13" si="10">SUM(Q3:Q11)</f>
        <v>4115585</v>
      </c>
      <c r="R13" s="2">
        <f>SUM(R3:R11)</f>
        <v>656146</v>
      </c>
      <c r="S13" s="8"/>
    </row>
    <row r="14" spans="1:26" ht="14.25" thickBot="1" x14ac:dyDescent="0.2">
      <c r="I14" s="9"/>
      <c r="J14" s="10" t="s">
        <v>27</v>
      </c>
      <c r="K14" s="15"/>
      <c r="L14" s="15"/>
      <c r="M14" s="15"/>
      <c r="N14" s="15"/>
      <c r="O14" s="14">
        <f>AVERAGE(O3:O11)</f>
        <v>323.33333333333331</v>
      </c>
      <c r="P14" s="14"/>
      <c r="Q14" s="14">
        <f t="shared" ref="Q14:R14" si="11">AVERAGE(Q3:Q11)</f>
        <v>457287.22222222225</v>
      </c>
      <c r="R14" s="14">
        <f t="shared" si="11"/>
        <v>72905.111111111109</v>
      </c>
      <c r="S14" s="11"/>
    </row>
    <row r="23" spans="6:11" s="17" customFormat="1" x14ac:dyDescent="0.15">
      <c r="F23" s="32"/>
    </row>
    <row r="24" spans="6:11" s="17" customFormat="1" x14ac:dyDescent="0.15">
      <c r="K24" s="33"/>
    </row>
  </sheetData>
  <sortState ref="I3:S11">
    <sortCondition descending="1" ref="R2"/>
  </sortState>
  <mergeCells count="2">
    <mergeCell ref="A1:G1"/>
    <mergeCell ref="I1:S1"/>
  </mergeCells>
  <phoneticPr fontId="2"/>
  <printOptions headings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&amp;C&amp;F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準1級 サンプル問題</vt:lpstr>
    </vt:vector>
  </TitlesOfParts>
  <Company>日本情報処理検定協会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日本情報処理検定協会</dc:creator>
  <cp:lastModifiedBy>山口　一輝</cp:lastModifiedBy>
  <cp:lastPrinted>2016-01-20T06:09:37Z</cp:lastPrinted>
  <dcterms:created xsi:type="dcterms:W3CDTF">2012-06-19T06:25:45Z</dcterms:created>
  <dcterms:modified xsi:type="dcterms:W3CDTF">2016-01-27T08:30:20Z</dcterms:modified>
</cp:coreProperties>
</file>